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73DD5474-1CFD-4BA4-8654-8AF113C993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e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F83" i="1"/>
  <c r="E82" i="1"/>
  <c r="F82" i="1"/>
  <c r="E81" i="1"/>
  <c r="F81" i="1"/>
  <c r="E80" i="1"/>
  <c r="F80" i="1"/>
  <c r="E79" i="1"/>
  <c r="F79" i="1"/>
  <c r="E78" i="1"/>
  <c r="F78" i="1"/>
  <c r="D83" i="1"/>
  <c r="D31" i="1" l="1"/>
  <c r="D30" i="1"/>
  <c r="D35" i="1" l="1"/>
  <c r="D28" i="1"/>
  <c r="D25" i="1"/>
  <c r="D24" i="1"/>
  <c r="D76" i="1" l="1"/>
  <c r="D75" i="1"/>
  <c r="D74" i="1"/>
  <c r="D38" i="1" l="1"/>
  <c r="D37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9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D81" i="1" l="1"/>
  <c r="D82" i="1"/>
  <c r="D80" i="1"/>
  <c r="D78" i="1"/>
  <c r="D79" i="1"/>
  <c r="C90" i="1"/>
  <c r="E84" i="1"/>
  <c r="D84" i="1" l="1"/>
  <c r="F84" i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<sst xmlns="http://schemas.openxmlformats.org/spreadsheetml/2006/main" count="159" uniqueCount="93">
  <si>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</si>
  <si>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</si>
  <si>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</si>
  <si>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</si>
  <si>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</si>
  <si>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</si>
  <si>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</si>
  <si>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</si>
  <si>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</si>
  <si>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</si>
  <si>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</si>
  <si>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</si>
  <si>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</si>
  <si>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</si>
  <si>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</si>
  <si>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</si>
  <si>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</si>
  <si>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</si>
  <si>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</si>
  <si>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</si>
  <si>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</si>
  <si>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</si>
  <si>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</si>
  <si>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</si>
  <si>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</si>
  <si>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</si>
  <si>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</si>
  <si>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</si>
  <si>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</si>
  <si>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</si>
  <si>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</si>
  <si>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</si>
  <si>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</si>
  <si>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</si>
  <si>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</si>
  <si>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t>Dobudowa pola nN w istniejącej rozdzielni stacyjnej  z wykorzystaniem rozłącznika typu OZK 630 wraz z oszynowaniem</t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</si>
  <si>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</si>
  <si>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</si>
  <si>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</si>
  <si>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</si>
  <si>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t>……………..……..………………………………………..…………..</t>
  </si>
  <si>
    <t xml:space="preserve">                                       (podpis osoby upoważnionej)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</si>
  <si>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</si>
  <si>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</si>
  <si>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</si>
  <si>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</si>
  <si>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</si>
  <si>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</si>
  <si>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</si>
  <si>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</si>
  <si>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</si>
  <si>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ZK4+ZP1.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</si>
  <si>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</si>
  <si>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</si>
  <si>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</si>
  <si>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</si>
  <si>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</si>
  <si>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Wykonanie złącza ZK1+ZP1 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</si>
  <si>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</si>
  <si>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</si>
  <si>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</si>
  <si>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</si>
  <si>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</si>
  <si>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</si>
  <si>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</si>
  <si>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</si>
  <si>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</si>
  <si>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</si>
  <si>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</si>
  <si>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</si>
  <si>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poz.17 + poz.20 + poz.21 + poz.22 + poz.25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</si>
  <si>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Budowa słupa typu ŻN w linii napowietrznej nN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</si>
  <si>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 E 10,5/2,5 do E 10,5/6 lub od  E 12/2,5 do E 12/6  w linii napowietrznej nN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</si>
  <si>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E 10,5/10 do E 10,5/15 lub od E 12/10 do E 12/15  w linii napowietrznej nN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</si>
  <si>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Wymiana transformatora na  stacji transformatorowej                                    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</si>
  <si>
    <t>Wymiana lub montaż kondensatora nN na transformatorze 15/0,4 kV Pozycja obejmuje:  demontaż i montaż nowego lub montaż nowego kondensatora 3-fazowego na transformatorze 15/0,4 kV wraz z oprzewodowaniem. Kondensator o pojemności dobranej do mocy transformatora z zakresu od 63 kVA do 630 kVA zgodnie z dokumentacją projektową</t>
  </si>
  <si>
    <t>Wymiana lub montaż przekładników prądowych w istniejącej szafce stacyjnej nN                                                                                                              Pozycja obejmuje:  demontaż i montaż nowych przekładników prądowych wraz z oprzewodowaniem. Przekładniki prądowe  dobrane do mocy transformatora z zakresu od 63 kVA do 630 kVA zgodnie z dokumentacją projektową</t>
  </si>
  <si>
    <t>Wykonanie montażu kompletu ograniczników przepięć na linii napowietrznej nN                                                                                                            Pozycja obejmuje koszt montażu wraz z podłączeniem do przewodów roboczych i uziomu słupa</t>
  </si>
  <si>
    <t>Wykonanie montażu rozłącznika słupowego czteropolowego typu RS-01                                                                                                                                                     Pozycja obejmuje koszt montażu rozłącznika, wyposażenie w bezpieczniki i podłączenie do przewodów roboczych oraz przewodu neutralnego</t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</si>
  <si>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</si>
  <si>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Pozycja obejmuje obustronne wprowadzenie, podłączenie kabla, ułożenie wymaganych zapasów kabla</t>
    </r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</si>
  <si>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</si>
  <si>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</si>
  <si>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                                 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</si>
  <si>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</si>
  <si>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</si>
  <si>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</si>
  <si>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</si>
  <si>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≤30Ω)                          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</si>
  <si>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≤10Ω)                            Pozycja obejmuje koszt wykonania uziemienia wraz z wykonaniem pomiarów potwierdzonych protokołem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</si>
  <si>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 Pozycja obejmuje ułożenie kabla na słupie,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</si>
  <si>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o długości do 1 m liczonej wzdłuż jego trasy, bez uwzględnienia zapasów i trasy przewodu na słupie (długość przyłącza liczona wg rzutu na mapie i mnożona przez skalę). Pozycja obejmuje wykonanie przyłącza od słupa do złącza, wprowadzenie i podłączenie przewodów oraz koszt zajęcia pasa drogowego</t>
    </r>
  </si>
  <si>
    <t>Załącznik nr 3.1 do SWZ nr postępowaniaPOST/DYS/OLD/GZ/04663/2025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</si>
</sst>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5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1"/>
  <sheetViews>
    <sheetView tabSelected="1" zoomScale="90" zoomScaleNormal="90" workbookViewId="0">
      <selection activeCell="L10" sqref="L10"/>
    </sheetView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92</v>
      </c>
    </row>
    <row r="2" spans="1:6" s="23" customFormat="1" ht="23.25" x14ac:dyDescent="0.35">
      <c r="A2" s="25" t="s">
        <v>38</v>
      </c>
      <c r="C2" s="24"/>
    </row>
    <row r="3" spans="1:6" s="23" customFormat="1" ht="23.25" x14ac:dyDescent="0.35">
      <c r="A3" s="26" t="s">
        <v>37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6.75" thickBot="1" x14ac:dyDescent="0.3">
      <c r="A8" s="15">
        <v>1</v>
      </c>
      <c r="B8" s="14" t="s">
        <v>79</v>
      </c>
      <c r="C8" s="15" t="s">
        <v>5</v>
      </c>
      <c r="D8" s="13">
        <f>F8*0.7</f>
        <v>1190</v>
      </c>
      <c r="E8" s="19"/>
      <c r="F8" s="32">
        <v>1700</v>
      </c>
    </row>
    <row r="9" spans="1:6" ht="66.75" thickBot="1" x14ac:dyDescent="0.3">
      <c r="A9" s="15">
        <v>2</v>
      </c>
      <c r="B9" s="14" t="s">
        <v>80</v>
      </c>
      <c r="C9" s="15" t="s">
        <v>5</v>
      </c>
      <c r="D9" s="13">
        <f t="shared" ref="D9:D76" si="0">F9*0.7</f>
        <v>560</v>
      </c>
      <c r="E9" s="19"/>
      <c r="F9" s="31">
        <v>800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49</v>
      </c>
      <c r="E10" s="19"/>
      <c r="F10" s="31">
        <v>70</v>
      </c>
    </row>
    <row r="11" spans="1:6" ht="81.75" customHeight="1" thickBot="1" x14ac:dyDescent="0.3">
      <c r="A11" s="15">
        <v>4</v>
      </c>
      <c r="B11" s="16" t="s">
        <v>90</v>
      </c>
      <c r="C11" s="15" t="s">
        <v>5</v>
      </c>
      <c r="D11" s="13">
        <f t="shared" si="0"/>
        <v>1260</v>
      </c>
      <c r="E11" s="19"/>
      <c r="F11" s="31">
        <v>1800</v>
      </c>
    </row>
    <row r="12" spans="1:6" ht="79.5" thickBot="1" x14ac:dyDescent="0.3">
      <c r="A12" s="15">
        <v>5</v>
      </c>
      <c r="B12" s="16" t="s">
        <v>81</v>
      </c>
      <c r="C12" s="15" t="s">
        <v>5</v>
      </c>
      <c r="D12" s="13">
        <f t="shared" si="0"/>
        <v>840</v>
      </c>
      <c r="E12" s="19"/>
      <c r="F12" s="31">
        <v>1200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77</v>
      </c>
      <c r="E13" s="19"/>
      <c r="F13" s="31">
        <v>110</v>
      </c>
    </row>
    <row r="14" spans="1:6" ht="79.5" thickBot="1" x14ac:dyDescent="0.3">
      <c r="A14" s="15">
        <v>7</v>
      </c>
      <c r="B14" s="16" t="s">
        <v>82</v>
      </c>
      <c r="C14" s="15" t="s">
        <v>5</v>
      </c>
      <c r="D14" s="13">
        <f t="shared" si="0"/>
        <v>979.99999999999989</v>
      </c>
      <c r="E14" s="19"/>
      <c r="F14" s="31">
        <v>1400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112</v>
      </c>
      <c r="E15" s="19"/>
      <c r="F15" s="31">
        <v>160</v>
      </c>
    </row>
    <row r="16" spans="1:6" ht="94.5" thickBot="1" x14ac:dyDescent="0.3">
      <c r="A16" s="15">
        <v>9</v>
      </c>
      <c r="B16" s="16" t="s">
        <v>91</v>
      </c>
      <c r="C16" s="15" t="s">
        <v>5</v>
      </c>
      <c r="D16" s="13">
        <f t="shared" si="0"/>
        <v>909.99999999999989</v>
      </c>
      <c r="E16" s="19"/>
      <c r="F16" s="31">
        <v>1300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92.25" thickBot="1" x14ac:dyDescent="0.3">
      <c r="A18" s="17">
        <v>11</v>
      </c>
      <c r="B18" s="16" t="s">
        <v>83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57</v>
      </c>
      <c r="C19" s="28" t="s">
        <v>8</v>
      </c>
      <c r="D19" s="29">
        <f t="shared" si="0"/>
        <v>840</v>
      </c>
      <c r="E19" s="30"/>
      <c r="F19" s="31">
        <v>1200</v>
      </c>
    </row>
    <row r="20" spans="1:6" ht="77.25" thickBot="1" x14ac:dyDescent="0.3">
      <c r="A20" s="17">
        <v>13</v>
      </c>
      <c r="B20" s="27" t="s">
        <v>58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59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60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61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7.25" thickBot="1" x14ac:dyDescent="0.3">
      <c r="A24" s="17">
        <v>17</v>
      </c>
      <c r="B24" s="27" t="s">
        <v>46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7.25" thickBot="1" x14ac:dyDescent="0.3">
      <c r="A25" s="28">
        <v>18</v>
      </c>
      <c r="B25" s="27" t="s">
        <v>47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51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52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48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7.25" thickBot="1" x14ac:dyDescent="0.3">
      <c r="A29" s="28">
        <v>22</v>
      </c>
      <c r="B29" s="27" t="s">
        <v>45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7.25" thickBot="1" x14ac:dyDescent="0.3">
      <c r="A30" s="17">
        <v>23</v>
      </c>
      <c r="B30" s="27" t="s">
        <v>63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7.25" thickBot="1" x14ac:dyDescent="0.3">
      <c r="A31" s="28">
        <v>24</v>
      </c>
      <c r="B31" s="27" t="s">
        <v>64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53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54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55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5.5" thickBot="1" x14ac:dyDescent="0.3">
      <c r="A35" s="28">
        <v>28</v>
      </c>
      <c r="B35" s="27" t="s">
        <v>49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6.5" customHeight="1" thickBot="1" x14ac:dyDescent="0.3">
      <c r="A36" s="17">
        <v>29</v>
      </c>
      <c r="B36" s="27" t="s">
        <v>62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50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56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4" thickBot="1" x14ac:dyDescent="0.3">
      <c r="A39" s="28">
        <v>32</v>
      </c>
      <c r="B39" s="16" t="s">
        <v>84</v>
      </c>
      <c r="C39" s="15" t="s">
        <v>5</v>
      </c>
      <c r="D39" s="13">
        <f t="shared" si="0"/>
        <v>665</v>
      </c>
      <c r="E39" s="19"/>
      <c r="F39" s="31">
        <v>950</v>
      </c>
    </row>
    <row r="40" spans="1:6" ht="54" thickBot="1" x14ac:dyDescent="0.3">
      <c r="A40" s="17">
        <v>33</v>
      </c>
      <c r="B40" s="16" t="s">
        <v>85</v>
      </c>
      <c r="C40" s="15" t="s">
        <v>5</v>
      </c>
      <c r="D40" s="13">
        <f t="shared" si="0"/>
        <v>770</v>
      </c>
      <c r="E40" s="19"/>
      <c r="F40" s="31">
        <v>1100</v>
      </c>
    </row>
    <row r="41" spans="1:6" ht="54" thickBot="1" x14ac:dyDescent="0.3">
      <c r="A41" s="28">
        <v>34</v>
      </c>
      <c r="B41" s="16" t="s">
        <v>86</v>
      </c>
      <c r="C41" s="17" t="s">
        <v>5</v>
      </c>
      <c r="D41" s="13">
        <f t="shared" si="0"/>
        <v>840</v>
      </c>
      <c r="E41" s="20"/>
      <c r="F41" s="31">
        <v>1200</v>
      </c>
    </row>
    <row r="42" spans="1:6" ht="64.5" thickBot="1" x14ac:dyDescent="0.3">
      <c r="A42" s="17">
        <v>35</v>
      </c>
      <c r="B42" s="16" t="s">
        <v>71</v>
      </c>
      <c r="C42" s="15" t="s">
        <v>8</v>
      </c>
      <c r="D42" s="13">
        <f t="shared" si="0"/>
        <v>1050</v>
      </c>
      <c r="E42" s="19"/>
      <c r="F42" s="31">
        <v>1500</v>
      </c>
    </row>
    <row r="43" spans="1:6" ht="77.25" thickBot="1" x14ac:dyDescent="0.3">
      <c r="A43" s="28">
        <v>36</v>
      </c>
      <c r="B43" s="14" t="s">
        <v>72</v>
      </c>
      <c r="C43" s="15" t="s">
        <v>8</v>
      </c>
      <c r="D43" s="13">
        <f t="shared" si="0"/>
        <v>1750</v>
      </c>
      <c r="E43" s="19"/>
      <c r="F43" s="31">
        <v>2500</v>
      </c>
    </row>
    <row r="44" spans="1:6" ht="77.25" thickBot="1" x14ac:dyDescent="0.3">
      <c r="A44" s="17">
        <v>37</v>
      </c>
      <c r="B44" s="14" t="s">
        <v>73</v>
      </c>
      <c r="C44" s="15" t="s">
        <v>8</v>
      </c>
      <c r="D44" s="13">
        <f t="shared" si="0"/>
        <v>2100</v>
      </c>
      <c r="E44" s="19"/>
      <c r="F44" s="31">
        <v>3000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665</v>
      </c>
      <c r="E45" s="20"/>
      <c r="F45" s="31">
        <v>950</v>
      </c>
    </row>
    <row r="46" spans="1:6" ht="26.25" thickBot="1" x14ac:dyDescent="0.3">
      <c r="A46" s="17">
        <v>39</v>
      </c>
      <c r="B46" s="16" t="s">
        <v>35</v>
      </c>
      <c r="C46" s="17" t="s">
        <v>5</v>
      </c>
      <c r="D46" s="13">
        <f t="shared" si="0"/>
        <v>1120</v>
      </c>
      <c r="E46" s="20"/>
      <c r="F46" s="31">
        <v>1600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770</v>
      </c>
      <c r="E47" s="20"/>
      <c r="F47" s="31">
        <v>1100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770</v>
      </c>
      <c r="E48" s="20"/>
      <c r="F48" s="31">
        <v>1100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770</v>
      </c>
      <c r="E49" s="20"/>
      <c r="F49" s="31">
        <v>1100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280</v>
      </c>
      <c r="E51" s="20"/>
      <c r="F51" s="31">
        <v>400</v>
      </c>
    </row>
    <row r="52" spans="1:6" ht="102.75" thickBot="1" x14ac:dyDescent="0.3">
      <c r="A52" s="17">
        <v>45</v>
      </c>
      <c r="B52" s="16" t="s">
        <v>74</v>
      </c>
      <c r="C52" s="17" t="s">
        <v>5</v>
      </c>
      <c r="D52" s="13">
        <f t="shared" si="0"/>
        <v>2450</v>
      </c>
      <c r="E52" s="20"/>
      <c r="F52" s="31">
        <v>3500</v>
      </c>
    </row>
    <row r="53" spans="1:6" ht="92.25" thickBot="1" x14ac:dyDescent="0.3">
      <c r="A53" s="28">
        <v>46</v>
      </c>
      <c r="B53" s="16" t="s">
        <v>87</v>
      </c>
      <c r="C53" s="17" t="s">
        <v>5</v>
      </c>
      <c r="D53" s="13">
        <f t="shared" si="0"/>
        <v>2520</v>
      </c>
      <c r="E53" s="20"/>
      <c r="F53" s="31">
        <v>3600</v>
      </c>
    </row>
    <row r="54" spans="1:6" ht="77.25" thickBot="1" x14ac:dyDescent="0.3">
      <c r="A54" s="17">
        <v>47</v>
      </c>
      <c r="B54" s="16" t="s">
        <v>75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7.25" thickBot="1" x14ac:dyDescent="0.3">
      <c r="A55" s="28">
        <v>48</v>
      </c>
      <c r="B55" s="16" t="s">
        <v>76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28</v>
      </c>
      <c r="E58" s="19"/>
      <c r="F58" s="31">
        <v>40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21</v>
      </c>
      <c r="E59" s="19"/>
      <c r="F59" s="31">
        <v>30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105</v>
      </c>
      <c r="E60" s="19"/>
      <c r="F60" s="31">
        <v>150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91</v>
      </c>
      <c r="E61" s="19"/>
      <c r="F61" s="31">
        <v>130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70</v>
      </c>
      <c r="E62" s="19"/>
      <c r="F62" s="31">
        <v>100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84</v>
      </c>
      <c r="E63" s="19"/>
      <c r="F63" s="31">
        <v>120</v>
      </c>
    </row>
    <row r="64" spans="1:6" ht="51.75" thickBot="1" x14ac:dyDescent="0.3">
      <c r="A64" s="17">
        <v>57</v>
      </c>
      <c r="B64" s="16" t="s">
        <v>77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4.5" thickBot="1" x14ac:dyDescent="0.3">
      <c r="A65" s="28">
        <v>58</v>
      </c>
      <c r="B65" s="16" t="s">
        <v>78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40.5" thickBot="1" x14ac:dyDescent="0.3">
      <c r="A66" s="17">
        <v>59</v>
      </c>
      <c r="B66" s="14" t="s">
        <v>88</v>
      </c>
      <c r="C66" s="15" t="s">
        <v>5</v>
      </c>
      <c r="D66" s="13">
        <f t="shared" si="0"/>
        <v>350</v>
      </c>
      <c r="E66" s="19"/>
      <c r="F66" s="33">
        <v>500</v>
      </c>
    </row>
    <row r="67" spans="1:6" ht="40.5" thickBot="1" x14ac:dyDescent="0.3">
      <c r="A67" s="28">
        <v>60</v>
      </c>
      <c r="B67" s="14" t="s">
        <v>89</v>
      </c>
      <c r="C67" s="15" t="s">
        <v>5</v>
      </c>
      <c r="D67" s="13">
        <f t="shared" si="0"/>
        <v>560</v>
      </c>
      <c r="E67" s="19"/>
      <c r="F67" s="33">
        <v>800</v>
      </c>
    </row>
    <row r="68" spans="1:6" ht="42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14</v>
      </c>
      <c r="E68" s="19"/>
      <c r="F68" s="33">
        <v>20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560</v>
      </c>
      <c r="E69" s="19"/>
      <c r="F69" s="33">
        <v>800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1400</v>
      </c>
      <c r="E71" s="20"/>
      <c r="F71" s="33">
        <v>2000</v>
      </c>
    </row>
    <row r="72" spans="1:6" ht="33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105</v>
      </c>
      <c r="E72" s="20"/>
      <c r="F72" s="33">
        <v>150</v>
      </c>
    </row>
    <row r="73" spans="1:6" ht="44.25" customHeight="1" thickBot="1" x14ac:dyDescent="0.3">
      <c r="A73" s="28">
        <v>66</v>
      </c>
      <c r="B73" s="16" t="s">
        <v>36</v>
      </c>
      <c r="C73" s="18" t="s">
        <v>6</v>
      </c>
      <c r="D73" s="13">
        <f t="shared" si="0"/>
        <v>140</v>
      </c>
      <c r="E73" s="20"/>
      <c r="F73" s="34">
        <v>200</v>
      </c>
    </row>
    <row r="74" spans="1:6" ht="113.25" customHeight="1" thickBot="1" x14ac:dyDescent="0.3">
      <c r="A74" s="17">
        <v>67</v>
      </c>
      <c r="B74" s="37" t="s">
        <v>43</v>
      </c>
      <c r="C74" s="38" t="s">
        <v>5</v>
      </c>
      <c r="D74" s="32">
        <f t="shared" si="0"/>
        <v>489.99999999999994</v>
      </c>
      <c r="E74" s="39"/>
      <c r="F74" s="32">
        <v>700</v>
      </c>
    </row>
    <row r="75" spans="1:6" ht="102.75" thickBot="1" x14ac:dyDescent="0.3">
      <c r="A75" s="28">
        <v>68</v>
      </c>
      <c r="B75" s="37" t="s">
        <v>44</v>
      </c>
      <c r="C75" s="38" t="s">
        <v>5</v>
      </c>
      <c r="D75" s="32">
        <f t="shared" si="0"/>
        <v>630</v>
      </c>
      <c r="E75" s="39"/>
      <c r="F75" s="32">
        <v>900</v>
      </c>
    </row>
    <row r="76" spans="1:6" ht="64.5" thickBot="1" x14ac:dyDescent="0.3">
      <c r="A76" s="17">
        <v>69</v>
      </c>
      <c r="B76" s="37" t="s">
        <v>42</v>
      </c>
      <c r="C76" s="38" t="s">
        <v>5</v>
      </c>
      <c r="D76" s="32">
        <f t="shared" si="0"/>
        <v>2450</v>
      </c>
      <c r="E76" s="39"/>
      <c r="F76" s="32">
        <v>3500</v>
      </c>
    </row>
    <row r="77" spans="1:6" x14ac:dyDescent="0.25">
      <c r="A77" s="12"/>
    </row>
    <row r="78" spans="1:6" x14ac:dyDescent="0.25">
      <c r="B78" s="44" t="s">
        <v>28</v>
      </c>
      <c r="C78" s="41" t="s">
        <v>68</v>
      </c>
      <c r="D78" s="35">
        <f>D71+2*D72</f>
        <v>1610</v>
      </c>
      <c r="E78" s="35">
        <f t="shared" ref="E78:F78" si="1">E71+2*E72</f>
        <v>0</v>
      </c>
      <c r="F78" s="35">
        <f t="shared" si="1"/>
        <v>2300</v>
      </c>
    </row>
    <row r="79" spans="1:6" ht="30" x14ac:dyDescent="0.25">
      <c r="B79" s="45"/>
      <c r="C79" s="40" t="s">
        <v>67</v>
      </c>
      <c r="D79" s="35">
        <f>D8+26*D10+D9+D19+D64+D67+D56+5*D59+5*D61</f>
        <v>6244</v>
      </c>
      <c r="E79" s="35">
        <f t="shared" ref="E79:F79" si="2">E8+26*E10+E9+E19+E64+E67+E56+5*E59+5*E61</f>
        <v>0</v>
      </c>
      <c r="F79" s="35">
        <f t="shared" si="2"/>
        <v>8920</v>
      </c>
    </row>
    <row r="80" spans="1:6" x14ac:dyDescent="0.25">
      <c r="B80" s="45"/>
      <c r="C80" s="41" t="s">
        <v>66</v>
      </c>
      <c r="D80" s="35">
        <f>D16+24*D17+25*D68</f>
        <v>1932</v>
      </c>
      <c r="E80" s="35">
        <f t="shared" ref="E80:F80" si="3">E16+24*E17+25*E68</f>
        <v>0</v>
      </c>
      <c r="F80" s="35">
        <f t="shared" si="3"/>
        <v>2760</v>
      </c>
    </row>
    <row r="81" spans="2:6" ht="45.75" customHeight="1" x14ac:dyDescent="0.25">
      <c r="B81" s="45"/>
      <c r="C81" s="42" t="s">
        <v>69</v>
      </c>
      <c r="D81" s="35">
        <f>D12+D11+69*D13+D20+D26+D64+D67+D66+10*D60+8*D58+D56+D57+D25+D61+D30+D31</f>
        <v>27538</v>
      </c>
      <c r="E81" s="35">
        <f t="shared" ref="E81:F81" si="4">E12+E11+69*E13+E20+E26+E64+E67+E66+10*E60+8*E58+E56+E57+E25+E61+E30+E31</f>
        <v>0</v>
      </c>
      <c r="F81" s="35">
        <f t="shared" si="4"/>
        <v>39340</v>
      </c>
    </row>
    <row r="82" spans="2:6" ht="45" x14ac:dyDescent="0.25">
      <c r="B82" s="45"/>
      <c r="C82" s="40" t="s">
        <v>65</v>
      </c>
      <c r="D82" s="35">
        <f>D40+14*D13+D41+14*D15+D66+D33+D34+D56+5*D60+5*D58+D57+D35</f>
        <v>11571</v>
      </c>
      <c r="E82" s="35">
        <f t="shared" ref="E82:F82" si="5">E40+14*E13+E41+14*E15+E66+E33+E34+E56+5*E60+5*E58+E57+E35</f>
        <v>0</v>
      </c>
      <c r="F82" s="35">
        <f t="shared" si="5"/>
        <v>16530</v>
      </c>
    </row>
    <row r="83" spans="2:6" ht="105" x14ac:dyDescent="0.25">
      <c r="B83" s="46"/>
      <c r="C83" s="43" t="s">
        <v>70</v>
      </c>
      <c r="D83" s="35">
        <f>D14+D18+D21+D22+D23+D24+D27+D28+D29+D32+D36+D37+D38+D39+D42+D43+D44+D45+D46+D47+D48+D49+D50+D51+D52+D53+D54+D55+D62+D63+D65+D69+D70+D73+D74+D75+D76</f>
        <v>49378</v>
      </c>
      <c r="E83" s="35">
        <f t="shared" ref="E83:F83" si="6">E14+E18+E21+E22+E23+E24+E27+E28+E29+E32+E36+E37+E38+E39+E42+E43+E44+E45+E46+E47+E48+E49+E50+E51+E52+E53+E54+E55+E62+E63+E65+E69+E70+E73+E74+E75+E76</f>
        <v>0</v>
      </c>
      <c r="F83" s="35">
        <f t="shared" si="6"/>
        <v>70540</v>
      </c>
    </row>
    <row r="84" spans="2:6" x14ac:dyDescent="0.25">
      <c r="B84" s="9" t="s">
        <v>29</v>
      </c>
      <c r="C84" s="8"/>
      <c r="D84" s="10">
        <f>SUM(D78:D83)</f>
        <v>98273</v>
      </c>
      <c r="E84" s="10">
        <f>SUM(E78:E83)</f>
        <v>0</v>
      </c>
      <c r="F84" s="10">
        <f>SUM(F78:F83)</f>
        <v>140390</v>
      </c>
    </row>
    <row r="90" spans="2:6" ht="99" customHeight="1" x14ac:dyDescent="0.25">
      <c r="B90" s="22" t="s">
        <v>39</v>
      </c>
      <c r="C90" s="21">
        <f>((E78*26)+(E79*32)+(E80*1)+(E81*25)+(E82*11)+(E83*5))/100</f>
        <v>0</v>
      </c>
      <c r="E90" t="s">
        <v>40</v>
      </c>
    </row>
    <row r="91" spans="2:6" x14ac:dyDescent="0.25">
      <c r="E91" s="36" t="s">
        <v>41</v>
      </c>
    </row>
  </sheetData>
  <mergeCells count="1">
    <mergeCell ref="B78:B8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- Formularz cenowy.xlsx</dmsv2BaseFileName>
    <dmsv2BaseDisplayName xmlns="http://schemas.microsoft.com/sharepoint/v3">Załącznik nr 3.1 do SWZ - Formularz cenowy</dmsv2BaseDisplayName>
    <dmsv2SWPP2ObjectNumber xmlns="http://schemas.microsoft.com/sharepoint/v3">POST/DYS/OLD/GZ/04663/2025                        </dmsv2SWPP2ObjectNumber>
    <dmsv2SWPP2SumMD5 xmlns="http://schemas.microsoft.com/sharepoint/v3">b0aef9fd5eebad714b0c121ba2f12909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702549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24114762</dmsv2BaseClientSystemDocumentID>
    <dmsv2BaseModifiedByID xmlns="http://schemas.microsoft.com/sharepoint/v3">11702205</dmsv2BaseModifiedByID>
    <dmsv2BaseCreatedByID xmlns="http://schemas.microsoft.com/sharepoint/v3">11702205</dmsv2BaseCreatedByID>
    <dmsv2SWPP2ObjectDepartment xmlns="http://schemas.microsoft.com/sharepoint/v3">00000001000700020000000n0000</dmsv2SWPP2ObjectDepartment>
    <dmsv2SWPP2ObjectName xmlns="http://schemas.microsoft.com/sharepoint/v3">Postępowanie</dmsv2SWPP2ObjectName>
    <_dlc_DocId xmlns="a19cb1c7-c5c7-46d4-85ae-d83685407bba">JEUP5JKVCYQC-922955212-25275</_dlc_DocId>
    <_dlc_DocIdUrl xmlns="a19cb1c7-c5c7-46d4-85ae-d83685407bba">
      <Url>https://swpp2.dms.gkpge.pl/sites/41/_layouts/15/DocIdRedir.aspx?ID=JEUP5JKVCYQC-922955212-25275</Url>
      <Description>JEUP5JKVCYQC-922955212-25275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A82FE65F7EBA4D9876229CB4323D44" ma:contentTypeVersion="0" ma:contentTypeDescription="SWPP2 Dokument bazowy" ma:contentTypeScope="" ma:versionID="ffd51df3e12eaf146ffd6e92f477a49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657D94-7C46-4C65-91E7-B070B473418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73F9632C-F0DB-4EEF-9CA3-2BA7E909F2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7806E9-4EB3-42BD-B944-6442C10458F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888C469-D1EC-4D7A-9E8B-BCFAA59BC1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2026-01-13T06:30:01Z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0x010189100010A82FE65F7EBA4D9876229CB4323D44</vt:lpwstr>
  </property>
  <property fmtid="{D5CDD505-2E9C-101B-9397-08002B2CF9AE}" pid="3" name="_dlc_DocIdItemGuid">
    <vt:lpwstr>bfb59536-f73e-4b9a-b679-dcac26d52bf9</vt:lpwstr>
  </property>
</Properties>
</file>